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My Documents\LCBA\"/>
    </mc:Choice>
  </mc:AlternateContent>
  <xr:revisionPtr revIDLastSave="0" documentId="13_ncr:1_{283F147A-36BA-4DE7-9C8B-C3E8A1A82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{"'Sheet1'!$A$1:$L$69"}</definedName>
    <definedName name="HTML_Description" hidden="1">""</definedName>
    <definedName name="HTML_Email" hidden="1">""</definedName>
    <definedName name="HTML_Header" hidden="1">"(Inter County Championship) Records"</definedName>
    <definedName name="HTML_LastUpdate" hidden="1">"28/02/01"</definedName>
    <definedName name="HTML_LineAfter" hidden="1">TRUE</definedName>
    <definedName name="HTML_LineBefore" hidden="1">TRUE</definedName>
    <definedName name="HTML_Name" hidden="1">"Alec Atkinson"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"Middleton Cup"</definedName>
  </definedNames>
  <calcPr calcId="181029"/>
</workbook>
</file>

<file path=xl/calcChain.xml><?xml version="1.0" encoding="utf-8"?>
<calcChain xmlns="http://schemas.openxmlformats.org/spreadsheetml/2006/main">
  <c r="G92" i="1" l="1"/>
  <c r="F92" i="1"/>
  <c r="E92" i="1"/>
  <c r="D92" i="1"/>
  <c r="K89" i="1" l="1"/>
  <c r="I89" i="1"/>
  <c r="H89" i="1"/>
  <c r="G95" i="1" l="1"/>
  <c r="F95" i="1"/>
  <c r="E95" i="1"/>
  <c r="D95" i="1"/>
  <c r="J89" i="1"/>
  <c r="K88" i="1" l="1"/>
  <c r="I88" i="1"/>
  <c r="H88" i="1"/>
  <c r="J88" i="1" l="1"/>
  <c r="I87" i="1" l="1"/>
  <c r="H87" i="1"/>
  <c r="K87" i="1"/>
  <c r="J87" i="1" l="1"/>
  <c r="J86" i="1" l="1"/>
  <c r="J85" i="1" l="1"/>
  <c r="H84" i="1" l="1"/>
  <c r="K84" i="1"/>
  <c r="I84" i="1"/>
  <c r="J84" i="1" l="1"/>
  <c r="K83" i="1" l="1"/>
  <c r="I83" i="1"/>
  <c r="H83" i="1"/>
  <c r="J83" i="1" l="1"/>
  <c r="K82" i="1" l="1"/>
  <c r="I82" i="1"/>
  <c r="H82" i="1"/>
  <c r="J82" i="1" l="1"/>
  <c r="J81" i="1" l="1"/>
  <c r="J80" i="1" l="1"/>
  <c r="J79" i="1" l="1"/>
  <c r="J78" i="1" l="1"/>
  <c r="G94" i="1" l="1"/>
  <c r="F94" i="1"/>
  <c r="E94" i="1"/>
  <c r="D94" i="1"/>
  <c r="I93" i="1" l="1"/>
  <c r="H93" i="1"/>
  <c r="G93" i="1"/>
  <c r="F93" i="1"/>
  <c r="E93" i="1"/>
  <c r="D9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H69" i="1"/>
  <c r="J69" i="1" s="1"/>
  <c r="I69" i="1"/>
  <c r="K69" i="1"/>
  <c r="J70" i="1"/>
  <c r="J71" i="1"/>
  <c r="J72" i="1"/>
  <c r="J73" i="1"/>
  <c r="J74" i="1"/>
  <c r="J75" i="1"/>
  <c r="J76" i="1"/>
  <c r="J77" i="1"/>
  <c r="I95" i="1" l="1"/>
  <c r="I92" i="1"/>
  <c r="J95" i="1"/>
  <c r="J92" i="1"/>
  <c r="H95" i="1"/>
  <c r="H92" i="1"/>
  <c r="I94" i="1"/>
  <c r="J94" i="1"/>
  <c r="H94" i="1"/>
  <c r="J93" i="1"/>
</calcChain>
</file>

<file path=xl/sharedStrings.xml><?xml version="1.0" encoding="utf-8"?>
<sst xmlns="http://schemas.openxmlformats.org/spreadsheetml/2006/main" count="185" uniqueCount="63">
  <si>
    <t>MIDDLETON CUP</t>
  </si>
  <si>
    <t>(INTER COUNTY CHAMPIONSHIP) RECORDS</t>
  </si>
  <si>
    <t>Year</t>
  </si>
  <si>
    <t>Opponents</t>
  </si>
  <si>
    <t>Played</t>
  </si>
  <si>
    <t>Won</t>
  </si>
  <si>
    <t>Lost</t>
  </si>
  <si>
    <t>Drawn</t>
  </si>
  <si>
    <t>Shots</t>
  </si>
  <si>
    <t>For</t>
  </si>
  <si>
    <t>Against</t>
  </si>
  <si>
    <t>Points</t>
  </si>
  <si>
    <t>Group Position</t>
  </si>
  <si>
    <t>C,D,N,Y</t>
  </si>
  <si>
    <t>Difference</t>
  </si>
  <si>
    <t>D,L,N</t>
  </si>
  <si>
    <t>C,N,Y</t>
  </si>
  <si>
    <t>Qtr</t>
  </si>
  <si>
    <t>Warwickshire</t>
  </si>
  <si>
    <t>Lincolnshire</t>
  </si>
  <si>
    <t>Semi</t>
  </si>
  <si>
    <t>Kent</t>
  </si>
  <si>
    <t>Essex</t>
  </si>
  <si>
    <t>D,N,Y</t>
  </si>
  <si>
    <t>Final</t>
  </si>
  <si>
    <t>Suffolk</t>
  </si>
  <si>
    <t>Nottinghamshire</t>
  </si>
  <si>
    <t>C,D,L</t>
  </si>
  <si>
    <t>C,D,Y</t>
  </si>
  <si>
    <t>C,De,Y</t>
  </si>
  <si>
    <t>De,L,Not</t>
  </si>
  <si>
    <t>Hertfordshire</t>
  </si>
  <si>
    <t>Devon</t>
  </si>
  <si>
    <t>Norfolk</t>
  </si>
  <si>
    <t>Date</t>
  </si>
  <si>
    <t>Northumberland (a)</t>
  </si>
  <si>
    <t>Durham (h)</t>
  </si>
  <si>
    <t>Cumberland (a)</t>
  </si>
  <si>
    <t>Northumberland (h)</t>
  </si>
  <si>
    <t>Yorkshire (a)</t>
  </si>
  <si>
    <t>Durham (a)</t>
  </si>
  <si>
    <t>5/5</t>
  </si>
  <si>
    <t>4/4</t>
  </si>
  <si>
    <t>3/4</t>
  </si>
  <si>
    <t>1/4</t>
  </si>
  <si>
    <t>2/4</t>
  </si>
  <si>
    <t>TOTAL</t>
  </si>
  <si>
    <t>sub total (1959-1982)</t>
  </si>
  <si>
    <t>Leicestershire</t>
  </si>
  <si>
    <t>sub total (1983-2004)</t>
  </si>
  <si>
    <t xml:space="preserve">De,Nor,Y </t>
  </si>
  <si>
    <t>?</t>
  </si>
  <si>
    <t>C,L,Y</t>
  </si>
  <si>
    <t>Cumbria</t>
  </si>
  <si>
    <t>C,D,De</t>
  </si>
  <si>
    <t>Yorkshire</t>
  </si>
  <si>
    <t>C,L,N</t>
  </si>
  <si>
    <t>LANCASHIRE COUNTY BOWLING ASSOCIATION / BOWLS LANCASHIRE</t>
  </si>
  <si>
    <t>sub total (1983-2019)</t>
  </si>
  <si>
    <t>Covid19</t>
  </si>
  <si>
    <t>0</t>
  </si>
  <si>
    <t>Durham (n)</t>
  </si>
  <si>
    <t>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</si>
</sst>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workbookViewId="0">
      <pane ySplit="5" topLeftCell="A69" activePane="bottomLeft" state="frozen"/>
      <selection pane="bottomLeft" activeCell="C92" sqref="C92"/>
    </sheetView>
  </sheetViews>
  <sheetFormatPr defaultRowHeight="12.75" x14ac:dyDescent="0.2"/>
  <cols>
    <col min="1" max="1" width="5" bestFit="1" customWidth="1"/>
    <col min="2" max="2" width="18" customWidth="1"/>
    <col min="3" max="3" width="7.140625" style="1" bestFit="1" customWidth="1"/>
    <col min="4" max="4" width="8.7109375" bestFit="1" customWidth="1"/>
    <col min="5" max="5" width="5" bestFit="1" customWidth="1"/>
    <col min="6" max="6" width="5.140625" bestFit="1" customWidth="1"/>
    <col min="7" max="7" width="6.28515625" bestFit="1" customWidth="1"/>
    <col min="8" max="8" width="8.5703125" bestFit="1" customWidth="1"/>
    <col min="9" max="9" width="7.7109375" bestFit="1" customWidth="1"/>
    <col min="10" max="10" width="9.28515625" bestFit="1" customWidth="1"/>
    <col min="11" max="11" width="6.28515625" bestFit="1" customWidth="1"/>
    <col min="12" max="12" width="7.5703125" customWidth="1"/>
  </cols>
  <sheetData>
    <row r="1" spans="1:12" ht="15.75" x14ac:dyDescent="0.25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x14ac:dyDescent="0.2">
      <c r="H4" s="15" t="s">
        <v>8</v>
      </c>
      <c r="I4" s="15"/>
      <c r="J4" s="16"/>
      <c r="L4" s="10" t="s">
        <v>12</v>
      </c>
    </row>
    <row r="5" spans="1:12" x14ac:dyDescent="0.2">
      <c r="A5" t="s">
        <v>2</v>
      </c>
      <c r="B5" t="s">
        <v>3</v>
      </c>
      <c r="C5" s="1" t="s">
        <v>34</v>
      </c>
      <c r="D5" t="s">
        <v>4</v>
      </c>
      <c r="E5" t="s">
        <v>5</v>
      </c>
      <c r="F5" t="s">
        <v>6</v>
      </c>
      <c r="G5" t="s">
        <v>7</v>
      </c>
      <c r="H5" t="s">
        <v>9</v>
      </c>
      <c r="I5" t="s">
        <v>10</v>
      </c>
      <c r="J5" t="s">
        <v>14</v>
      </c>
      <c r="K5" t="s">
        <v>11</v>
      </c>
      <c r="L5" s="10"/>
    </row>
    <row r="6" spans="1:12" x14ac:dyDescent="0.2">
      <c r="A6">
        <v>1951</v>
      </c>
      <c r="B6" t="s">
        <v>35</v>
      </c>
      <c r="C6" s="1">
        <v>37037</v>
      </c>
      <c r="D6">
        <v>1</v>
      </c>
      <c r="E6">
        <v>0</v>
      </c>
      <c r="F6">
        <v>1</v>
      </c>
      <c r="G6">
        <v>0</v>
      </c>
      <c r="H6">
        <v>93</v>
      </c>
      <c r="I6">
        <v>167</v>
      </c>
      <c r="J6">
        <f t="shared" ref="J6:J30" si="0">H6-I6</f>
        <v>-74</v>
      </c>
    </row>
    <row r="7" spans="1:12" x14ac:dyDescent="0.2">
      <c r="A7">
        <v>1952</v>
      </c>
      <c r="B7" t="s">
        <v>35</v>
      </c>
      <c r="C7" s="1">
        <v>37035</v>
      </c>
      <c r="D7">
        <v>1</v>
      </c>
      <c r="E7">
        <v>0</v>
      </c>
      <c r="F7">
        <v>1</v>
      </c>
      <c r="G7">
        <v>0</v>
      </c>
      <c r="H7">
        <v>79</v>
      </c>
      <c r="I7">
        <v>175</v>
      </c>
      <c r="J7">
        <f t="shared" si="0"/>
        <v>-96</v>
      </c>
    </row>
    <row r="8" spans="1:12" x14ac:dyDescent="0.2">
      <c r="A8">
        <v>1953</v>
      </c>
      <c r="B8" t="s">
        <v>35</v>
      </c>
      <c r="C8" s="1">
        <v>37041</v>
      </c>
      <c r="D8">
        <v>1</v>
      </c>
      <c r="E8">
        <v>0</v>
      </c>
      <c r="F8">
        <v>1</v>
      </c>
      <c r="G8">
        <v>0</v>
      </c>
      <c r="H8">
        <v>76</v>
      </c>
      <c r="I8">
        <v>159</v>
      </c>
      <c r="J8">
        <f t="shared" si="0"/>
        <v>-83</v>
      </c>
    </row>
    <row r="9" spans="1:12" x14ac:dyDescent="0.2">
      <c r="A9">
        <v>1954</v>
      </c>
      <c r="B9" t="s">
        <v>36</v>
      </c>
      <c r="C9" s="1">
        <v>37047</v>
      </c>
      <c r="D9">
        <v>1</v>
      </c>
      <c r="F9">
        <v>1</v>
      </c>
      <c r="J9">
        <f t="shared" si="0"/>
        <v>0</v>
      </c>
      <c r="L9" s="2"/>
    </row>
    <row r="10" spans="1:12" x14ac:dyDescent="0.2">
      <c r="A10">
        <v>1955</v>
      </c>
      <c r="B10" t="s">
        <v>37</v>
      </c>
      <c r="C10" s="1">
        <v>37039</v>
      </c>
      <c r="D10">
        <v>1</v>
      </c>
      <c r="F10">
        <v>1</v>
      </c>
      <c r="J10">
        <f t="shared" si="0"/>
        <v>0</v>
      </c>
      <c r="L10" s="2"/>
    </row>
    <row r="11" spans="1:12" x14ac:dyDescent="0.2">
      <c r="A11">
        <v>1956</v>
      </c>
      <c r="B11" t="s">
        <v>38</v>
      </c>
      <c r="C11" s="1">
        <v>37044</v>
      </c>
      <c r="D11">
        <v>1</v>
      </c>
      <c r="F11">
        <v>1</v>
      </c>
      <c r="J11">
        <f t="shared" si="0"/>
        <v>0</v>
      </c>
      <c r="L11" s="2"/>
    </row>
    <row r="12" spans="1:12" x14ac:dyDescent="0.2">
      <c r="A12">
        <v>1957</v>
      </c>
      <c r="B12" t="s">
        <v>39</v>
      </c>
      <c r="C12" s="1">
        <v>37043</v>
      </c>
      <c r="D12">
        <v>1</v>
      </c>
      <c r="E12">
        <v>0</v>
      </c>
      <c r="F12">
        <v>1</v>
      </c>
      <c r="G12">
        <v>0</v>
      </c>
      <c r="H12">
        <v>85</v>
      </c>
      <c r="I12">
        <v>158</v>
      </c>
      <c r="J12">
        <f t="shared" si="0"/>
        <v>-73</v>
      </c>
      <c r="L12" s="2"/>
    </row>
    <row r="13" spans="1:12" x14ac:dyDescent="0.2">
      <c r="A13">
        <v>1958</v>
      </c>
      <c r="B13" t="s">
        <v>40</v>
      </c>
      <c r="C13" s="1">
        <v>37049</v>
      </c>
      <c r="D13">
        <v>1</v>
      </c>
      <c r="F13">
        <v>1</v>
      </c>
      <c r="J13">
        <f t="shared" si="0"/>
        <v>0</v>
      </c>
      <c r="L13" s="2"/>
    </row>
    <row r="14" spans="1:12" x14ac:dyDescent="0.2">
      <c r="A14">
        <v>1959</v>
      </c>
      <c r="B14" t="s">
        <v>13</v>
      </c>
      <c r="D14">
        <v>4</v>
      </c>
      <c r="E14">
        <v>1</v>
      </c>
      <c r="F14">
        <v>3</v>
      </c>
      <c r="G14">
        <v>0</v>
      </c>
      <c r="H14">
        <v>400</v>
      </c>
      <c r="I14">
        <v>517</v>
      </c>
      <c r="J14">
        <f t="shared" si="0"/>
        <v>-117</v>
      </c>
      <c r="K14">
        <v>2</v>
      </c>
      <c r="L14" s="2" t="s">
        <v>41</v>
      </c>
    </row>
    <row r="15" spans="1:12" x14ac:dyDescent="0.2">
      <c r="A15">
        <v>1960</v>
      </c>
      <c r="B15" t="s">
        <v>13</v>
      </c>
      <c r="D15">
        <v>4</v>
      </c>
      <c r="E15">
        <v>0</v>
      </c>
      <c r="F15">
        <v>4</v>
      </c>
      <c r="G15">
        <v>0</v>
      </c>
      <c r="H15">
        <v>386</v>
      </c>
      <c r="I15">
        <v>529</v>
      </c>
      <c r="J15">
        <f t="shared" si="0"/>
        <v>-143</v>
      </c>
      <c r="K15">
        <v>0</v>
      </c>
      <c r="L15" s="2" t="s">
        <v>41</v>
      </c>
    </row>
    <row r="16" spans="1:12" x14ac:dyDescent="0.2">
      <c r="A16">
        <v>1961</v>
      </c>
      <c r="B16" t="s">
        <v>13</v>
      </c>
      <c r="D16">
        <v>4</v>
      </c>
      <c r="E16">
        <v>1</v>
      </c>
      <c r="F16">
        <v>3</v>
      </c>
      <c r="G16">
        <v>0</v>
      </c>
      <c r="H16">
        <v>413</v>
      </c>
      <c r="I16">
        <v>553</v>
      </c>
      <c r="J16">
        <f t="shared" si="0"/>
        <v>-140</v>
      </c>
      <c r="K16">
        <v>2</v>
      </c>
      <c r="L16" s="2" t="s">
        <v>41</v>
      </c>
    </row>
    <row r="17" spans="1:12" x14ac:dyDescent="0.2">
      <c r="A17">
        <v>1962</v>
      </c>
      <c r="B17" t="s">
        <v>13</v>
      </c>
      <c r="D17">
        <v>4</v>
      </c>
      <c r="E17">
        <v>0</v>
      </c>
      <c r="F17">
        <v>4</v>
      </c>
      <c r="G17">
        <v>0</v>
      </c>
      <c r="H17">
        <v>380</v>
      </c>
      <c r="I17">
        <v>576</v>
      </c>
      <c r="J17">
        <f t="shared" si="0"/>
        <v>-196</v>
      </c>
      <c r="K17">
        <v>0</v>
      </c>
      <c r="L17" s="2" t="s">
        <v>41</v>
      </c>
    </row>
    <row r="18" spans="1:12" x14ac:dyDescent="0.2">
      <c r="A18">
        <v>1963</v>
      </c>
      <c r="B18" t="s">
        <v>13</v>
      </c>
      <c r="D18">
        <v>4</v>
      </c>
      <c r="E18">
        <v>0</v>
      </c>
      <c r="F18">
        <v>4</v>
      </c>
      <c r="G18">
        <v>0</v>
      </c>
      <c r="H18">
        <v>413</v>
      </c>
      <c r="I18">
        <v>514</v>
      </c>
      <c r="J18">
        <f t="shared" si="0"/>
        <v>-101</v>
      </c>
      <c r="K18">
        <v>0</v>
      </c>
      <c r="L18" s="2" t="s">
        <v>41</v>
      </c>
    </row>
    <row r="19" spans="1:12" x14ac:dyDescent="0.2">
      <c r="A19">
        <v>1964</v>
      </c>
      <c r="B19" t="s">
        <v>13</v>
      </c>
      <c r="D19">
        <v>4</v>
      </c>
      <c r="E19">
        <v>0</v>
      </c>
      <c r="F19">
        <v>4</v>
      </c>
      <c r="G19">
        <v>0</v>
      </c>
      <c r="H19">
        <v>385</v>
      </c>
      <c r="I19">
        <v>564</v>
      </c>
      <c r="J19">
        <f t="shared" si="0"/>
        <v>-179</v>
      </c>
      <c r="K19">
        <v>0</v>
      </c>
      <c r="L19" s="2" t="s">
        <v>41</v>
      </c>
    </row>
    <row r="20" spans="1:12" x14ac:dyDescent="0.2">
      <c r="A20">
        <v>1965</v>
      </c>
      <c r="B20" t="s">
        <v>13</v>
      </c>
      <c r="D20">
        <v>4</v>
      </c>
      <c r="E20">
        <v>0</v>
      </c>
      <c r="F20">
        <v>3</v>
      </c>
      <c r="G20">
        <v>1</v>
      </c>
      <c r="H20">
        <v>395</v>
      </c>
      <c r="I20">
        <v>556</v>
      </c>
      <c r="J20">
        <f t="shared" si="0"/>
        <v>-161</v>
      </c>
      <c r="K20">
        <v>1</v>
      </c>
      <c r="L20" s="2" t="s">
        <v>41</v>
      </c>
    </row>
    <row r="21" spans="1:12" x14ac:dyDescent="0.2">
      <c r="A21">
        <v>1966</v>
      </c>
      <c r="B21" t="s">
        <v>13</v>
      </c>
      <c r="D21">
        <v>4</v>
      </c>
      <c r="E21">
        <v>0</v>
      </c>
      <c r="F21">
        <v>4</v>
      </c>
      <c r="G21">
        <v>0</v>
      </c>
      <c r="H21">
        <v>415</v>
      </c>
      <c r="I21">
        <v>528</v>
      </c>
      <c r="J21">
        <f t="shared" si="0"/>
        <v>-113</v>
      </c>
      <c r="K21">
        <v>0</v>
      </c>
      <c r="L21" s="2" t="s">
        <v>41</v>
      </c>
    </row>
    <row r="22" spans="1:12" x14ac:dyDescent="0.2">
      <c r="A22">
        <v>1967</v>
      </c>
      <c r="B22" t="s">
        <v>13</v>
      </c>
      <c r="D22">
        <v>4</v>
      </c>
      <c r="E22">
        <v>0</v>
      </c>
      <c r="F22">
        <v>4</v>
      </c>
      <c r="G22">
        <v>0</v>
      </c>
      <c r="H22">
        <v>363</v>
      </c>
      <c r="I22">
        <v>605</v>
      </c>
      <c r="J22">
        <f t="shared" si="0"/>
        <v>-242</v>
      </c>
      <c r="K22">
        <v>0</v>
      </c>
      <c r="L22" s="2" t="s">
        <v>41</v>
      </c>
    </row>
    <row r="23" spans="1:12" x14ac:dyDescent="0.2">
      <c r="A23">
        <v>1968</v>
      </c>
      <c r="B23" t="s">
        <v>13</v>
      </c>
      <c r="D23">
        <v>4</v>
      </c>
      <c r="E23">
        <v>0</v>
      </c>
      <c r="F23">
        <v>4</v>
      </c>
      <c r="G23">
        <v>0</v>
      </c>
      <c r="H23">
        <v>390</v>
      </c>
      <c r="I23">
        <v>568</v>
      </c>
      <c r="J23">
        <f t="shared" si="0"/>
        <v>-178</v>
      </c>
      <c r="K23">
        <v>0</v>
      </c>
      <c r="L23" s="2" t="s">
        <v>41</v>
      </c>
    </row>
    <row r="24" spans="1:12" x14ac:dyDescent="0.2">
      <c r="A24">
        <v>1969</v>
      </c>
      <c r="B24" t="s">
        <v>13</v>
      </c>
      <c r="D24">
        <v>4</v>
      </c>
      <c r="E24">
        <v>0</v>
      </c>
      <c r="F24">
        <v>4</v>
      </c>
      <c r="G24">
        <v>0</v>
      </c>
      <c r="H24">
        <v>391</v>
      </c>
      <c r="I24">
        <v>561</v>
      </c>
      <c r="J24">
        <f t="shared" si="0"/>
        <v>-170</v>
      </c>
      <c r="K24">
        <v>0</v>
      </c>
      <c r="L24" s="2" t="s">
        <v>41</v>
      </c>
    </row>
    <row r="25" spans="1:12" x14ac:dyDescent="0.2">
      <c r="A25">
        <v>1970</v>
      </c>
      <c r="B25" t="s">
        <v>13</v>
      </c>
      <c r="D25">
        <v>4</v>
      </c>
      <c r="E25">
        <v>0</v>
      </c>
      <c r="F25">
        <v>4</v>
      </c>
      <c r="G25">
        <v>0</v>
      </c>
      <c r="H25">
        <v>349</v>
      </c>
      <c r="I25">
        <v>575</v>
      </c>
      <c r="J25">
        <f t="shared" si="0"/>
        <v>-226</v>
      </c>
      <c r="K25">
        <v>0</v>
      </c>
      <c r="L25" s="2" t="s">
        <v>41</v>
      </c>
    </row>
    <row r="26" spans="1:12" x14ac:dyDescent="0.2">
      <c r="A26">
        <v>1971</v>
      </c>
      <c r="B26" t="s">
        <v>13</v>
      </c>
      <c r="D26">
        <v>4</v>
      </c>
      <c r="E26">
        <v>0</v>
      </c>
      <c r="F26">
        <v>4</v>
      </c>
      <c r="G26">
        <v>0</v>
      </c>
      <c r="H26">
        <v>386</v>
      </c>
      <c r="I26">
        <v>570</v>
      </c>
      <c r="J26">
        <f t="shared" si="0"/>
        <v>-184</v>
      </c>
      <c r="K26">
        <v>0</v>
      </c>
      <c r="L26" s="2" t="s">
        <v>41</v>
      </c>
    </row>
    <row r="27" spans="1:12" x14ac:dyDescent="0.2">
      <c r="A27">
        <v>1972</v>
      </c>
      <c r="B27" t="s">
        <v>13</v>
      </c>
      <c r="D27">
        <v>4</v>
      </c>
      <c r="E27">
        <v>0</v>
      </c>
      <c r="F27">
        <v>4</v>
      </c>
      <c r="G27">
        <v>0</v>
      </c>
      <c r="H27">
        <v>390</v>
      </c>
      <c r="I27">
        <v>531</v>
      </c>
      <c r="J27">
        <f t="shared" si="0"/>
        <v>-141</v>
      </c>
      <c r="K27">
        <v>0</v>
      </c>
      <c r="L27" s="2" t="s">
        <v>41</v>
      </c>
    </row>
    <row r="28" spans="1:12" x14ac:dyDescent="0.2">
      <c r="A28">
        <v>1973</v>
      </c>
      <c r="B28" t="s">
        <v>13</v>
      </c>
      <c r="D28">
        <v>4</v>
      </c>
      <c r="E28">
        <v>0</v>
      </c>
      <c r="F28">
        <v>4</v>
      </c>
      <c r="G28">
        <v>0</v>
      </c>
      <c r="H28">
        <v>350</v>
      </c>
      <c r="I28">
        <v>482</v>
      </c>
      <c r="J28">
        <f t="shared" si="0"/>
        <v>-132</v>
      </c>
      <c r="K28">
        <v>0</v>
      </c>
      <c r="L28" s="2" t="s">
        <v>41</v>
      </c>
    </row>
    <row r="29" spans="1:12" x14ac:dyDescent="0.2">
      <c r="A29">
        <v>1974</v>
      </c>
      <c r="B29" t="s">
        <v>13</v>
      </c>
      <c r="D29">
        <v>4</v>
      </c>
      <c r="E29">
        <v>1</v>
      </c>
      <c r="F29">
        <v>3</v>
      </c>
      <c r="G29">
        <v>0</v>
      </c>
      <c r="H29">
        <v>434</v>
      </c>
      <c r="I29">
        <v>556</v>
      </c>
      <c r="J29">
        <f t="shared" si="0"/>
        <v>-122</v>
      </c>
      <c r="K29">
        <v>2</v>
      </c>
      <c r="L29" s="2" t="s">
        <v>41</v>
      </c>
    </row>
    <row r="30" spans="1:12" x14ac:dyDescent="0.2">
      <c r="A30">
        <v>1975</v>
      </c>
      <c r="B30" t="s">
        <v>13</v>
      </c>
      <c r="D30">
        <v>4</v>
      </c>
      <c r="E30">
        <v>0</v>
      </c>
      <c r="F30">
        <v>4</v>
      </c>
      <c r="G30">
        <v>0</v>
      </c>
      <c r="H30">
        <v>355</v>
      </c>
      <c r="I30">
        <v>562</v>
      </c>
      <c r="J30">
        <f t="shared" si="0"/>
        <v>-207</v>
      </c>
      <c r="K30">
        <v>0</v>
      </c>
      <c r="L30" s="2" t="s">
        <v>41</v>
      </c>
    </row>
    <row r="31" spans="1:12" x14ac:dyDescent="0.2">
      <c r="A31">
        <v>1976</v>
      </c>
      <c r="B31" t="s">
        <v>13</v>
      </c>
      <c r="C31" s="7"/>
      <c r="D31">
        <v>4</v>
      </c>
      <c r="E31">
        <v>1</v>
      </c>
      <c r="F31">
        <v>3</v>
      </c>
      <c r="G31">
        <v>0</v>
      </c>
      <c r="H31">
        <v>396</v>
      </c>
      <c r="I31">
        <v>554</v>
      </c>
      <c r="J31">
        <f t="shared" ref="J31:J40" si="1">H31-I31</f>
        <v>-158</v>
      </c>
      <c r="K31">
        <v>2</v>
      </c>
      <c r="L31" s="2" t="s">
        <v>41</v>
      </c>
    </row>
    <row r="32" spans="1:12" x14ac:dyDescent="0.2">
      <c r="A32">
        <v>1977</v>
      </c>
      <c r="B32" t="s">
        <v>13</v>
      </c>
      <c r="D32">
        <v>4</v>
      </c>
      <c r="E32">
        <v>0</v>
      </c>
      <c r="F32">
        <v>4</v>
      </c>
      <c r="G32">
        <v>0</v>
      </c>
      <c r="H32">
        <v>421</v>
      </c>
      <c r="I32">
        <v>541</v>
      </c>
      <c r="J32">
        <f t="shared" si="1"/>
        <v>-120</v>
      </c>
      <c r="K32">
        <v>0</v>
      </c>
      <c r="L32" s="2" t="s">
        <v>41</v>
      </c>
    </row>
    <row r="33" spans="1:12" x14ac:dyDescent="0.2">
      <c r="A33">
        <v>1978</v>
      </c>
      <c r="B33" t="s">
        <v>13</v>
      </c>
      <c r="D33">
        <v>4</v>
      </c>
      <c r="E33">
        <v>0</v>
      </c>
      <c r="F33">
        <v>4</v>
      </c>
      <c r="G33">
        <v>0</v>
      </c>
      <c r="H33">
        <v>375</v>
      </c>
      <c r="I33">
        <v>539</v>
      </c>
      <c r="J33">
        <f t="shared" si="1"/>
        <v>-164</v>
      </c>
      <c r="K33">
        <v>0</v>
      </c>
      <c r="L33" s="2" t="s">
        <v>41</v>
      </c>
    </row>
    <row r="34" spans="1:12" x14ac:dyDescent="0.2">
      <c r="A34">
        <v>1979</v>
      </c>
      <c r="B34" t="s">
        <v>13</v>
      </c>
      <c r="D34">
        <v>4</v>
      </c>
      <c r="E34">
        <v>0</v>
      </c>
      <c r="F34">
        <v>4</v>
      </c>
      <c r="G34">
        <v>0</v>
      </c>
      <c r="H34">
        <v>382</v>
      </c>
      <c r="I34">
        <v>531</v>
      </c>
      <c r="J34">
        <f t="shared" si="1"/>
        <v>-149</v>
      </c>
      <c r="K34">
        <v>0</v>
      </c>
      <c r="L34" s="2" t="s">
        <v>41</v>
      </c>
    </row>
    <row r="35" spans="1:12" x14ac:dyDescent="0.2">
      <c r="A35">
        <v>1980</v>
      </c>
      <c r="B35" t="s">
        <v>13</v>
      </c>
      <c r="D35">
        <v>4</v>
      </c>
      <c r="E35">
        <v>0</v>
      </c>
      <c r="F35">
        <v>4</v>
      </c>
      <c r="G35">
        <v>0</v>
      </c>
      <c r="H35">
        <v>359</v>
      </c>
      <c r="I35">
        <v>581</v>
      </c>
      <c r="J35">
        <f t="shared" si="1"/>
        <v>-222</v>
      </c>
      <c r="K35">
        <v>0</v>
      </c>
      <c r="L35" s="2" t="s">
        <v>41</v>
      </c>
    </row>
    <row r="36" spans="1:12" x14ac:dyDescent="0.2">
      <c r="A36">
        <v>1981</v>
      </c>
      <c r="B36" t="s">
        <v>13</v>
      </c>
      <c r="D36">
        <v>4</v>
      </c>
      <c r="E36">
        <v>0</v>
      </c>
      <c r="F36">
        <v>4</v>
      </c>
      <c r="G36">
        <v>0</v>
      </c>
      <c r="H36">
        <v>408</v>
      </c>
      <c r="I36">
        <v>544</v>
      </c>
      <c r="J36">
        <f t="shared" si="1"/>
        <v>-136</v>
      </c>
      <c r="K36">
        <v>0</v>
      </c>
      <c r="L36" s="2" t="s">
        <v>41</v>
      </c>
    </row>
    <row r="37" spans="1:12" x14ac:dyDescent="0.2">
      <c r="A37">
        <v>1982</v>
      </c>
      <c r="B37" t="s">
        <v>13</v>
      </c>
      <c r="D37">
        <v>4</v>
      </c>
      <c r="E37">
        <v>0</v>
      </c>
      <c r="F37">
        <v>4</v>
      </c>
      <c r="G37">
        <v>0</v>
      </c>
      <c r="H37">
        <v>406</v>
      </c>
      <c r="I37">
        <v>560</v>
      </c>
      <c r="J37">
        <f t="shared" si="1"/>
        <v>-154</v>
      </c>
      <c r="K37">
        <v>0</v>
      </c>
      <c r="L37" s="2" t="s">
        <v>41</v>
      </c>
    </row>
    <row r="38" spans="1:12" x14ac:dyDescent="0.2">
      <c r="A38">
        <v>1983</v>
      </c>
      <c r="B38" t="s">
        <v>15</v>
      </c>
      <c r="D38">
        <v>3</v>
      </c>
      <c r="E38">
        <v>1</v>
      </c>
      <c r="F38">
        <v>2</v>
      </c>
      <c r="G38">
        <v>0</v>
      </c>
      <c r="H38">
        <v>366</v>
      </c>
      <c r="I38">
        <v>369</v>
      </c>
      <c r="J38">
        <f t="shared" si="1"/>
        <v>-3</v>
      </c>
      <c r="K38">
        <v>2</v>
      </c>
      <c r="L38" s="2" t="s">
        <v>42</v>
      </c>
    </row>
    <row r="39" spans="1:12" x14ac:dyDescent="0.2">
      <c r="A39">
        <v>1984</v>
      </c>
      <c r="B39" t="s">
        <v>15</v>
      </c>
      <c r="D39">
        <v>3</v>
      </c>
      <c r="E39">
        <v>1</v>
      </c>
      <c r="F39">
        <v>2</v>
      </c>
      <c r="G39">
        <v>0</v>
      </c>
      <c r="H39">
        <v>346</v>
      </c>
      <c r="I39">
        <v>326</v>
      </c>
      <c r="J39">
        <f t="shared" si="1"/>
        <v>20</v>
      </c>
      <c r="K39">
        <v>2</v>
      </c>
      <c r="L39" s="2" t="s">
        <v>43</v>
      </c>
    </row>
    <row r="40" spans="1:12" x14ac:dyDescent="0.2">
      <c r="A40">
        <v>1985</v>
      </c>
      <c r="B40" t="s">
        <v>16</v>
      </c>
      <c r="D40">
        <v>3</v>
      </c>
      <c r="E40">
        <v>2</v>
      </c>
      <c r="F40">
        <v>1</v>
      </c>
      <c r="G40">
        <v>0</v>
      </c>
      <c r="H40">
        <v>355</v>
      </c>
      <c r="I40">
        <v>345</v>
      </c>
      <c r="J40">
        <f t="shared" si="1"/>
        <v>10</v>
      </c>
      <c r="K40">
        <v>4</v>
      </c>
      <c r="L40" s="2" t="s">
        <v>43</v>
      </c>
    </row>
    <row r="41" spans="1:12" x14ac:dyDescent="0.2">
      <c r="A41">
        <v>1986</v>
      </c>
      <c r="B41" t="s">
        <v>16</v>
      </c>
      <c r="D41">
        <v>3</v>
      </c>
      <c r="E41">
        <v>1</v>
      </c>
      <c r="F41">
        <v>2</v>
      </c>
      <c r="G41">
        <v>0</v>
      </c>
      <c r="H41">
        <v>324</v>
      </c>
      <c r="I41">
        <v>372</v>
      </c>
      <c r="J41">
        <f t="shared" ref="J41:J68" si="2">H41-I41</f>
        <v>-48</v>
      </c>
      <c r="K41">
        <v>2</v>
      </c>
      <c r="L41" s="2" t="s">
        <v>42</v>
      </c>
    </row>
    <row r="42" spans="1:12" x14ac:dyDescent="0.2">
      <c r="A42">
        <v>1987</v>
      </c>
      <c r="B42" t="s">
        <v>16</v>
      </c>
      <c r="D42">
        <v>3</v>
      </c>
      <c r="E42">
        <v>3</v>
      </c>
      <c r="F42">
        <v>0</v>
      </c>
      <c r="G42">
        <v>0</v>
      </c>
      <c r="H42">
        <v>361</v>
      </c>
      <c r="I42">
        <v>324</v>
      </c>
      <c r="J42">
        <f t="shared" si="2"/>
        <v>37</v>
      </c>
      <c r="K42">
        <v>6</v>
      </c>
      <c r="L42" s="2" t="s">
        <v>44</v>
      </c>
    </row>
    <row r="43" spans="1:12" x14ac:dyDescent="0.2">
      <c r="A43" t="s">
        <v>17</v>
      </c>
      <c r="B43" t="s">
        <v>19</v>
      </c>
      <c r="D43">
        <v>1</v>
      </c>
      <c r="E43">
        <v>1</v>
      </c>
      <c r="F43">
        <v>0</v>
      </c>
      <c r="G43">
        <v>0</v>
      </c>
      <c r="H43">
        <v>115</v>
      </c>
      <c r="I43">
        <v>104</v>
      </c>
      <c r="J43">
        <f t="shared" si="2"/>
        <v>11</v>
      </c>
      <c r="L43" s="2"/>
    </row>
    <row r="44" spans="1:12" x14ac:dyDescent="0.2">
      <c r="A44" t="s">
        <v>20</v>
      </c>
      <c r="B44" t="s">
        <v>22</v>
      </c>
      <c r="D44">
        <v>1</v>
      </c>
      <c r="E44">
        <v>0</v>
      </c>
      <c r="F44">
        <v>1</v>
      </c>
      <c r="G44">
        <v>0</v>
      </c>
      <c r="H44">
        <v>95</v>
      </c>
      <c r="I44">
        <v>120</v>
      </c>
      <c r="J44">
        <f t="shared" si="2"/>
        <v>-25</v>
      </c>
      <c r="L44" s="2"/>
    </row>
    <row r="45" spans="1:12" x14ac:dyDescent="0.2">
      <c r="A45">
        <v>1988</v>
      </c>
      <c r="B45" t="s">
        <v>16</v>
      </c>
      <c r="D45">
        <v>3</v>
      </c>
      <c r="E45">
        <v>2</v>
      </c>
      <c r="F45">
        <v>1</v>
      </c>
      <c r="G45">
        <v>0</v>
      </c>
      <c r="H45">
        <v>375</v>
      </c>
      <c r="I45">
        <v>312</v>
      </c>
      <c r="J45">
        <f t="shared" si="2"/>
        <v>63</v>
      </c>
      <c r="K45">
        <v>4</v>
      </c>
      <c r="L45" s="2" t="s">
        <v>45</v>
      </c>
    </row>
    <row r="46" spans="1:12" x14ac:dyDescent="0.2">
      <c r="A46">
        <v>1989</v>
      </c>
      <c r="B46" t="s">
        <v>23</v>
      </c>
      <c r="D46">
        <v>3</v>
      </c>
      <c r="E46">
        <v>3</v>
      </c>
      <c r="F46">
        <v>0</v>
      </c>
      <c r="G46">
        <v>0</v>
      </c>
      <c r="H46">
        <v>362</v>
      </c>
      <c r="I46">
        <v>343</v>
      </c>
      <c r="J46">
        <f t="shared" si="2"/>
        <v>19</v>
      </c>
      <c r="K46">
        <v>6</v>
      </c>
      <c r="L46" s="2" t="s">
        <v>44</v>
      </c>
    </row>
    <row r="47" spans="1:12" x14ac:dyDescent="0.2">
      <c r="A47" t="s">
        <v>17</v>
      </c>
      <c r="B47" t="s">
        <v>25</v>
      </c>
      <c r="D47">
        <v>1</v>
      </c>
      <c r="E47">
        <v>1</v>
      </c>
      <c r="F47">
        <v>0</v>
      </c>
      <c r="G47">
        <v>0</v>
      </c>
      <c r="H47">
        <v>126</v>
      </c>
      <c r="I47">
        <v>100</v>
      </c>
      <c r="J47">
        <f t="shared" si="2"/>
        <v>26</v>
      </c>
      <c r="L47" s="2"/>
    </row>
    <row r="48" spans="1:12" x14ac:dyDescent="0.2">
      <c r="A48" t="s">
        <v>20</v>
      </c>
      <c r="B48" t="s">
        <v>26</v>
      </c>
      <c r="D48">
        <v>1</v>
      </c>
      <c r="E48">
        <v>1</v>
      </c>
      <c r="F48">
        <v>0</v>
      </c>
      <c r="G48">
        <v>0</v>
      </c>
      <c r="H48">
        <v>115</v>
      </c>
      <c r="I48">
        <v>106</v>
      </c>
      <c r="J48">
        <f t="shared" si="2"/>
        <v>9</v>
      </c>
      <c r="L48" s="2"/>
    </row>
    <row r="49" spans="1:12" x14ac:dyDescent="0.2">
      <c r="A49" t="s">
        <v>24</v>
      </c>
      <c r="B49" t="s">
        <v>21</v>
      </c>
      <c r="D49">
        <v>1</v>
      </c>
      <c r="E49">
        <v>0</v>
      </c>
      <c r="F49">
        <v>1</v>
      </c>
      <c r="G49">
        <v>0</v>
      </c>
      <c r="H49">
        <v>107</v>
      </c>
      <c r="I49">
        <v>117</v>
      </c>
      <c r="J49">
        <f t="shared" si="2"/>
        <v>-10</v>
      </c>
      <c r="L49" s="2"/>
    </row>
    <row r="50" spans="1:12" x14ac:dyDescent="0.2">
      <c r="A50">
        <v>1990</v>
      </c>
      <c r="B50" t="s">
        <v>23</v>
      </c>
      <c r="D50">
        <v>3</v>
      </c>
      <c r="E50">
        <v>0</v>
      </c>
      <c r="F50">
        <v>3</v>
      </c>
      <c r="G50">
        <v>0</v>
      </c>
      <c r="H50">
        <v>301</v>
      </c>
      <c r="I50">
        <v>379</v>
      </c>
      <c r="J50">
        <f t="shared" si="2"/>
        <v>-78</v>
      </c>
      <c r="K50">
        <v>0</v>
      </c>
      <c r="L50" s="2" t="s">
        <v>42</v>
      </c>
    </row>
    <row r="51" spans="1:12" x14ac:dyDescent="0.2">
      <c r="A51">
        <v>1991</v>
      </c>
      <c r="B51" t="s">
        <v>27</v>
      </c>
      <c r="D51">
        <v>3</v>
      </c>
      <c r="E51">
        <v>1</v>
      </c>
      <c r="F51">
        <v>2</v>
      </c>
      <c r="G51">
        <v>0</v>
      </c>
      <c r="H51">
        <v>351</v>
      </c>
      <c r="I51">
        <v>350</v>
      </c>
      <c r="J51">
        <f t="shared" si="2"/>
        <v>1</v>
      </c>
      <c r="K51">
        <v>2</v>
      </c>
      <c r="L51" s="2" t="s">
        <v>43</v>
      </c>
    </row>
    <row r="52" spans="1:12" x14ac:dyDescent="0.2">
      <c r="A52">
        <v>1992</v>
      </c>
      <c r="B52" t="s">
        <v>27</v>
      </c>
      <c r="D52">
        <v>3</v>
      </c>
      <c r="E52">
        <v>1</v>
      </c>
      <c r="F52">
        <v>2</v>
      </c>
      <c r="G52">
        <v>0</v>
      </c>
      <c r="H52">
        <v>332</v>
      </c>
      <c r="I52">
        <v>363</v>
      </c>
      <c r="J52">
        <f t="shared" si="2"/>
        <v>-31</v>
      </c>
      <c r="K52">
        <v>2</v>
      </c>
      <c r="L52" s="2" t="s">
        <v>43</v>
      </c>
    </row>
    <row r="53" spans="1:12" x14ac:dyDescent="0.2">
      <c r="A53">
        <v>1993</v>
      </c>
      <c r="B53" t="s">
        <v>28</v>
      </c>
      <c r="D53">
        <v>3</v>
      </c>
      <c r="E53">
        <v>2</v>
      </c>
      <c r="F53">
        <v>1</v>
      </c>
      <c r="G53">
        <v>0</v>
      </c>
      <c r="H53">
        <v>323</v>
      </c>
      <c r="I53">
        <v>323</v>
      </c>
      <c r="J53">
        <f t="shared" si="2"/>
        <v>0</v>
      </c>
      <c r="K53">
        <v>37</v>
      </c>
      <c r="L53" s="2" t="s">
        <v>45</v>
      </c>
    </row>
    <row r="54" spans="1:12" x14ac:dyDescent="0.2">
      <c r="A54">
        <v>1994</v>
      </c>
      <c r="B54" t="s">
        <v>28</v>
      </c>
      <c r="D54">
        <v>3</v>
      </c>
      <c r="E54">
        <v>1</v>
      </c>
      <c r="F54">
        <v>2</v>
      </c>
      <c r="G54">
        <v>0</v>
      </c>
      <c r="H54">
        <v>327</v>
      </c>
      <c r="I54">
        <v>363</v>
      </c>
      <c r="J54">
        <f t="shared" si="2"/>
        <v>-36</v>
      </c>
      <c r="K54">
        <v>28</v>
      </c>
      <c r="L54" s="2" t="s">
        <v>43</v>
      </c>
    </row>
    <row r="55" spans="1:12" x14ac:dyDescent="0.2">
      <c r="A55">
        <v>1995</v>
      </c>
      <c r="B55" t="s">
        <v>29</v>
      </c>
      <c r="D55">
        <v>3</v>
      </c>
      <c r="E55">
        <v>2</v>
      </c>
      <c r="F55">
        <v>1</v>
      </c>
      <c r="G55">
        <v>0</v>
      </c>
      <c r="H55">
        <v>358</v>
      </c>
      <c r="I55">
        <v>335</v>
      </c>
      <c r="J55">
        <f t="shared" si="2"/>
        <v>23</v>
      </c>
      <c r="K55">
        <v>40</v>
      </c>
      <c r="L55" s="2" t="s">
        <v>43</v>
      </c>
    </row>
    <row r="56" spans="1:12" x14ac:dyDescent="0.2">
      <c r="A56">
        <v>1996</v>
      </c>
      <c r="B56" t="s">
        <v>29</v>
      </c>
      <c r="D56">
        <v>3</v>
      </c>
      <c r="E56">
        <v>1</v>
      </c>
      <c r="F56">
        <v>2</v>
      </c>
      <c r="G56">
        <v>0</v>
      </c>
      <c r="H56">
        <v>330</v>
      </c>
      <c r="I56">
        <v>356</v>
      </c>
      <c r="J56">
        <f t="shared" si="2"/>
        <v>-26</v>
      </c>
      <c r="K56">
        <v>28</v>
      </c>
      <c r="L56" s="2" t="s">
        <v>43</v>
      </c>
    </row>
    <row r="57" spans="1:12" x14ac:dyDescent="0.2">
      <c r="A57">
        <v>1997</v>
      </c>
      <c r="B57" t="s">
        <v>30</v>
      </c>
      <c r="D57">
        <v>3</v>
      </c>
      <c r="E57">
        <v>3</v>
      </c>
      <c r="F57">
        <v>0</v>
      </c>
      <c r="G57">
        <v>0</v>
      </c>
      <c r="H57">
        <v>348</v>
      </c>
      <c r="I57">
        <v>302</v>
      </c>
      <c r="J57">
        <f t="shared" si="2"/>
        <v>46</v>
      </c>
      <c r="K57">
        <v>47</v>
      </c>
      <c r="L57" s="2" t="s">
        <v>44</v>
      </c>
    </row>
    <row r="58" spans="1:12" x14ac:dyDescent="0.2">
      <c r="A58" t="s">
        <v>17</v>
      </c>
      <c r="B58" t="s">
        <v>31</v>
      </c>
      <c r="D58">
        <v>1</v>
      </c>
      <c r="E58">
        <v>1</v>
      </c>
      <c r="F58">
        <v>0</v>
      </c>
      <c r="G58">
        <v>0</v>
      </c>
      <c r="H58">
        <v>137</v>
      </c>
      <c r="I58">
        <v>96</v>
      </c>
      <c r="J58">
        <f t="shared" si="2"/>
        <v>41</v>
      </c>
      <c r="L58" s="2"/>
    </row>
    <row r="59" spans="1:12" x14ac:dyDescent="0.2">
      <c r="A59" t="s">
        <v>20</v>
      </c>
      <c r="B59" t="s">
        <v>32</v>
      </c>
      <c r="D59">
        <v>1</v>
      </c>
      <c r="E59">
        <v>1</v>
      </c>
      <c r="F59">
        <v>0</v>
      </c>
      <c r="G59">
        <v>0</v>
      </c>
      <c r="H59">
        <v>155</v>
      </c>
      <c r="I59">
        <v>102</v>
      </c>
      <c r="J59">
        <f t="shared" si="2"/>
        <v>53</v>
      </c>
      <c r="L59" s="2"/>
    </row>
    <row r="60" spans="1:12" x14ac:dyDescent="0.2">
      <c r="A60" t="s">
        <v>24</v>
      </c>
      <c r="B60" t="s">
        <v>33</v>
      </c>
      <c r="D60">
        <v>1</v>
      </c>
      <c r="E60">
        <v>0</v>
      </c>
      <c r="F60">
        <v>1</v>
      </c>
      <c r="G60">
        <v>0</v>
      </c>
      <c r="H60">
        <v>109</v>
      </c>
      <c r="I60">
        <v>113</v>
      </c>
      <c r="J60">
        <f t="shared" si="2"/>
        <v>-4</v>
      </c>
      <c r="L60" s="2"/>
    </row>
    <row r="61" spans="1:12" x14ac:dyDescent="0.2">
      <c r="A61">
        <v>1998</v>
      </c>
      <c r="B61" t="s">
        <v>30</v>
      </c>
      <c r="D61">
        <v>3</v>
      </c>
      <c r="E61">
        <v>2</v>
      </c>
      <c r="F61">
        <v>1</v>
      </c>
      <c r="G61">
        <v>0</v>
      </c>
      <c r="H61">
        <v>387</v>
      </c>
      <c r="I61">
        <v>297</v>
      </c>
      <c r="J61">
        <f t="shared" si="2"/>
        <v>90</v>
      </c>
      <c r="K61">
        <v>49</v>
      </c>
      <c r="L61" s="2" t="s">
        <v>44</v>
      </c>
    </row>
    <row r="62" spans="1:12" x14ac:dyDescent="0.2">
      <c r="A62" t="s">
        <v>17</v>
      </c>
      <c r="B62" t="s">
        <v>31</v>
      </c>
      <c r="D62">
        <v>1</v>
      </c>
      <c r="E62">
        <v>1</v>
      </c>
      <c r="F62">
        <v>0</v>
      </c>
      <c r="G62">
        <v>0</v>
      </c>
      <c r="H62">
        <v>128</v>
      </c>
      <c r="I62">
        <v>92</v>
      </c>
      <c r="J62">
        <f t="shared" si="2"/>
        <v>36</v>
      </c>
      <c r="L62" s="2"/>
    </row>
    <row r="63" spans="1:12" x14ac:dyDescent="0.2">
      <c r="A63" t="s">
        <v>20</v>
      </c>
      <c r="B63" t="s">
        <v>33</v>
      </c>
      <c r="D63">
        <v>1</v>
      </c>
      <c r="E63">
        <v>1</v>
      </c>
      <c r="F63">
        <v>0</v>
      </c>
      <c r="G63">
        <v>0</v>
      </c>
      <c r="H63">
        <v>123</v>
      </c>
      <c r="I63">
        <v>110</v>
      </c>
      <c r="J63">
        <f t="shared" si="2"/>
        <v>13</v>
      </c>
      <c r="L63" s="2"/>
    </row>
    <row r="64" spans="1:12" x14ac:dyDescent="0.2">
      <c r="A64" t="s">
        <v>24</v>
      </c>
      <c r="B64" t="s">
        <v>18</v>
      </c>
      <c r="D64">
        <v>1</v>
      </c>
      <c r="E64">
        <v>1</v>
      </c>
      <c r="F64">
        <v>0</v>
      </c>
      <c r="G64">
        <v>0</v>
      </c>
      <c r="H64">
        <v>117</v>
      </c>
      <c r="I64">
        <v>109</v>
      </c>
      <c r="J64">
        <f t="shared" si="2"/>
        <v>8</v>
      </c>
      <c r="L64" s="2"/>
    </row>
    <row r="65" spans="1:12" x14ac:dyDescent="0.2">
      <c r="A65">
        <v>1999</v>
      </c>
      <c r="B65" t="s">
        <v>30</v>
      </c>
      <c r="D65">
        <v>3</v>
      </c>
      <c r="E65">
        <v>2</v>
      </c>
      <c r="F65">
        <v>1</v>
      </c>
      <c r="G65">
        <v>0</v>
      </c>
      <c r="H65">
        <v>349</v>
      </c>
      <c r="I65">
        <v>324</v>
      </c>
      <c r="J65">
        <f t="shared" si="2"/>
        <v>25</v>
      </c>
      <c r="K65">
        <v>40</v>
      </c>
      <c r="L65" s="2" t="s">
        <v>45</v>
      </c>
    </row>
    <row r="66" spans="1:12" x14ac:dyDescent="0.2">
      <c r="A66">
        <v>2000</v>
      </c>
      <c r="B66" t="s">
        <v>30</v>
      </c>
      <c r="D66">
        <v>3</v>
      </c>
      <c r="E66">
        <v>1</v>
      </c>
      <c r="F66">
        <v>2</v>
      </c>
      <c r="G66">
        <v>0</v>
      </c>
      <c r="H66">
        <v>336</v>
      </c>
      <c r="I66">
        <v>327</v>
      </c>
      <c r="J66">
        <f t="shared" si="2"/>
        <v>9</v>
      </c>
      <c r="K66">
        <v>29</v>
      </c>
      <c r="L66" s="2" t="s">
        <v>45</v>
      </c>
    </row>
    <row r="67" spans="1:12" x14ac:dyDescent="0.2">
      <c r="A67">
        <v>2001</v>
      </c>
      <c r="B67" t="s">
        <v>30</v>
      </c>
      <c r="D67">
        <v>3</v>
      </c>
      <c r="E67">
        <v>2</v>
      </c>
      <c r="F67">
        <v>1</v>
      </c>
      <c r="G67">
        <v>0</v>
      </c>
      <c r="H67">
        <v>374</v>
      </c>
      <c r="I67">
        <v>363</v>
      </c>
      <c r="J67">
        <f t="shared" si="2"/>
        <v>11</v>
      </c>
      <c r="K67">
        <v>34</v>
      </c>
      <c r="L67" s="2" t="s">
        <v>45</v>
      </c>
    </row>
    <row r="68" spans="1:12" x14ac:dyDescent="0.2">
      <c r="A68">
        <v>2002</v>
      </c>
      <c r="B68" t="s">
        <v>30</v>
      </c>
      <c r="D68">
        <v>3</v>
      </c>
      <c r="E68">
        <v>1</v>
      </c>
      <c r="F68">
        <v>2</v>
      </c>
      <c r="G68">
        <v>0</v>
      </c>
      <c r="H68">
        <v>316.25</v>
      </c>
      <c r="I68">
        <v>351</v>
      </c>
      <c r="J68">
        <f t="shared" si="2"/>
        <v>-34.75</v>
      </c>
      <c r="K68">
        <v>26</v>
      </c>
      <c r="L68" s="2" t="s">
        <v>42</v>
      </c>
    </row>
    <row r="69" spans="1:12" x14ac:dyDescent="0.2">
      <c r="A69">
        <v>2003</v>
      </c>
      <c r="B69" t="s">
        <v>30</v>
      </c>
      <c r="D69">
        <v>3</v>
      </c>
      <c r="E69">
        <v>2</v>
      </c>
      <c r="F69">
        <v>1</v>
      </c>
      <c r="G69">
        <v>0</v>
      </c>
      <c r="H69">
        <f>128+132+106</f>
        <v>366</v>
      </c>
      <c r="I69">
        <f>100+114+120</f>
        <v>334</v>
      </c>
      <c r="J69">
        <f t="shared" ref="J69:J89" si="3">H69-I69</f>
        <v>32</v>
      </c>
      <c r="K69">
        <f>18+18+5</f>
        <v>41</v>
      </c>
      <c r="L69" s="2" t="s">
        <v>45</v>
      </c>
    </row>
    <row r="70" spans="1:12" x14ac:dyDescent="0.2">
      <c r="A70">
        <v>2004</v>
      </c>
      <c r="B70" t="s">
        <v>30</v>
      </c>
      <c r="D70">
        <v>3</v>
      </c>
      <c r="E70">
        <v>2</v>
      </c>
      <c r="F70">
        <v>1</v>
      </c>
      <c r="G70">
        <v>0</v>
      </c>
      <c r="H70">
        <v>344</v>
      </c>
      <c r="I70">
        <v>328</v>
      </c>
      <c r="J70">
        <f t="shared" si="3"/>
        <v>16</v>
      </c>
      <c r="K70">
        <v>41</v>
      </c>
      <c r="L70" s="2" t="s">
        <v>44</v>
      </c>
    </row>
    <row r="71" spans="1:12" x14ac:dyDescent="0.2">
      <c r="A71" t="s">
        <v>17</v>
      </c>
      <c r="B71" t="s">
        <v>48</v>
      </c>
      <c r="D71">
        <v>1</v>
      </c>
      <c r="E71">
        <v>0</v>
      </c>
      <c r="F71">
        <v>1</v>
      </c>
      <c r="G71">
        <v>0</v>
      </c>
      <c r="H71">
        <v>102</v>
      </c>
      <c r="I71">
        <v>113</v>
      </c>
      <c r="J71">
        <f t="shared" si="3"/>
        <v>-11</v>
      </c>
      <c r="L71" s="2"/>
    </row>
    <row r="72" spans="1:12" x14ac:dyDescent="0.2">
      <c r="A72">
        <v>2005</v>
      </c>
      <c r="B72" t="s">
        <v>30</v>
      </c>
      <c r="D72">
        <v>3</v>
      </c>
      <c r="E72">
        <v>1</v>
      </c>
      <c r="F72">
        <v>2</v>
      </c>
      <c r="G72">
        <v>0</v>
      </c>
      <c r="H72">
        <v>340</v>
      </c>
      <c r="I72">
        <v>349</v>
      </c>
      <c r="J72">
        <f t="shared" si="3"/>
        <v>-9</v>
      </c>
      <c r="K72">
        <v>28</v>
      </c>
      <c r="L72" s="2" t="s">
        <v>43</v>
      </c>
    </row>
    <row r="73" spans="1:12" x14ac:dyDescent="0.2">
      <c r="A73">
        <v>2006</v>
      </c>
      <c r="B73" t="s">
        <v>30</v>
      </c>
      <c r="D73">
        <v>3</v>
      </c>
      <c r="E73">
        <v>1</v>
      </c>
      <c r="F73">
        <v>2</v>
      </c>
      <c r="G73">
        <v>0</v>
      </c>
      <c r="H73">
        <v>328</v>
      </c>
      <c r="I73">
        <v>339</v>
      </c>
      <c r="J73">
        <f t="shared" si="3"/>
        <v>-11</v>
      </c>
      <c r="K73">
        <v>25</v>
      </c>
      <c r="L73" s="2" t="s">
        <v>42</v>
      </c>
    </row>
    <row r="74" spans="1:12" x14ac:dyDescent="0.2">
      <c r="A74">
        <v>2007</v>
      </c>
      <c r="B74" t="s">
        <v>30</v>
      </c>
      <c r="D74">
        <v>3</v>
      </c>
      <c r="E74">
        <v>1</v>
      </c>
      <c r="F74">
        <v>2</v>
      </c>
      <c r="G74">
        <v>0</v>
      </c>
      <c r="H74">
        <v>321</v>
      </c>
      <c r="I74">
        <v>351</v>
      </c>
      <c r="J74">
        <f t="shared" si="3"/>
        <v>-30</v>
      </c>
      <c r="K74">
        <v>23</v>
      </c>
      <c r="L74" s="2" t="s">
        <v>51</v>
      </c>
    </row>
    <row r="75" spans="1:12" x14ac:dyDescent="0.2">
      <c r="A75">
        <v>2008</v>
      </c>
      <c r="B75" t="s">
        <v>30</v>
      </c>
      <c r="D75">
        <v>3</v>
      </c>
      <c r="E75">
        <v>1</v>
      </c>
      <c r="F75">
        <v>2</v>
      </c>
      <c r="G75">
        <v>0</v>
      </c>
      <c r="H75">
        <v>325</v>
      </c>
      <c r="I75">
        <v>348</v>
      </c>
      <c r="J75">
        <f t="shared" si="3"/>
        <v>-23</v>
      </c>
      <c r="K75">
        <v>23</v>
      </c>
      <c r="L75" s="2" t="s">
        <v>43</v>
      </c>
    </row>
    <row r="76" spans="1:12" x14ac:dyDescent="0.2">
      <c r="A76">
        <v>2009</v>
      </c>
      <c r="B76" t="s">
        <v>50</v>
      </c>
      <c r="D76">
        <v>3</v>
      </c>
      <c r="E76">
        <v>0</v>
      </c>
      <c r="F76">
        <v>2</v>
      </c>
      <c r="G76">
        <v>1</v>
      </c>
      <c r="H76">
        <v>314</v>
      </c>
      <c r="I76">
        <v>430</v>
      </c>
      <c r="J76">
        <f t="shared" si="3"/>
        <v>-116</v>
      </c>
      <c r="K76">
        <v>14</v>
      </c>
      <c r="L76" s="2" t="s">
        <v>42</v>
      </c>
    </row>
    <row r="77" spans="1:12" x14ac:dyDescent="0.2">
      <c r="A77">
        <v>2010</v>
      </c>
      <c r="B77" t="s">
        <v>50</v>
      </c>
      <c r="D77">
        <v>3</v>
      </c>
      <c r="E77">
        <v>1</v>
      </c>
      <c r="F77">
        <v>2</v>
      </c>
      <c r="G77">
        <v>0</v>
      </c>
      <c r="H77">
        <v>324</v>
      </c>
      <c r="I77">
        <v>392</v>
      </c>
      <c r="J77">
        <f t="shared" si="3"/>
        <v>-68</v>
      </c>
      <c r="K77">
        <v>26</v>
      </c>
      <c r="L77" s="8" t="s">
        <v>43</v>
      </c>
    </row>
    <row r="78" spans="1:12" x14ac:dyDescent="0.2">
      <c r="A78">
        <v>2011</v>
      </c>
      <c r="B78" s="9" t="s">
        <v>52</v>
      </c>
      <c r="D78">
        <v>3</v>
      </c>
      <c r="E78">
        <v>0</v>
      </c>
      <c r="F78">
        <v>3</v>
      </c>
      <c r="G78">
        <v>0</v>
      </c>
      <c r="H78">
        <v>334</v>
      </c>
      <c r="I78">
        <v>370</v>
      </c>
      <c r="J78">
        <f t="shared" si="3"/>
        <v>-36</v>
      </c>
      <c r="K78">
        <v>11</v>
      </c>
      <c r="L78" s="8" t="s">
        <v>42</v>
      </c>
    </row>
    <row r="79" spans="1:12" x14ac:dyDescent="0.2">
      <c r="A79">
        <v>2012</v>
      </c>
      <c r="B79" s="9" t="s">
        <v>52</v>
      </c>
      <c r="D79">
        <v>3</v>
      </c>
      <c r="E79">
        <v>0</v>
      </c>
      <c r="F79">
        <v>3</v>
      </c>
      <c r="G79">
        <v>0</v>
      </c>
      <c r="H79">
        <v>308</v>
      </c>
      <c r="I79">
        <v>426</v>
      </c>
      <c r="J79">
        <f t="shared" si="3"/>
        <v>-118</v>
      </c>
      <c r="K79">
        <v>11</v>
      </c>
      <c r="L79" s="8" t="s">
        <v>42</v>
      </c>
    </row>
    <row r="80" spans="1:12" x14ac:dyDescent="0.2">
      <c r="A80">
        <v>2013</v>
      </c>
      <c r="B80" s="9" t="s">
        <v>15</v>
      </c>
      <c r="D80">
        <v>3</v>
      </c>
      <c r="E80">
        <v>2</v>
      </c>
      <c r="F80">
        <v>1</v>
      </c>
      <c r="G80">
        <v>0</v>
      </c>
      <c r="H80">
        <v>359</v>
      </c>
      <c r="I80">
        <v>346</v>
      </c>
      <c r="J80">
        <f t="shared" si="3"/>
        <v>13</v>
      </c>
      <c r="K80">
        <v>40</v>
      </c>
      <c r="L80" s="8" t="s">
        <v>44</v>
      </c>
    </row>
    <row r="81" spans="1:12" x14ac:dyDescent="0.2">
      <c r="A81" t="s">
        <v>17</v>
      </c>
      <c r="B81" s="9" t="s">
        <v>53</v>
      </c>
      <c r="D81">
        <v>1</v>
      </c>
      <c r="E81">
        <v>0</v>
      </c>
      <c r="F81">
        <v>1</v>
      </c>
      <c r="G81">
        <v>0</v>
      </c>
      <c r="H81">
        <v>114</v>
      </c>
      <c r="I81">
        <v>140</v>
      </c>
      <c r="J81">
        <f t="shared" si="3"/>
        <v>-26</v>
      </c>
      <c r="L81" s="8"/>
    </row>
    <row r="82" spans="1:12" x14ac:dyDescent="0.2">
      <c r="A82">
        <v>2014</v>
      </c>
      <c r="B82" s="9" t="s">
        <v>15</v>
      </c>
      <c r="D82">
        <v>3</v>
      </c>
      <c r="E82">
        <v>2</v>
      </c>
      <c r="F82">
        <v>1</v>
      </c>
      <c r="G82">
        <v>0</v>
      </c>
      <c r="H82">
        <f>94+138+114</f>
        <v>346</v>
      </c>
      <c r="I82">
        <f>121+102+103</f>
        <v>326</v>
      </c>
      <c r="J82">
        <f t="shared" si="3"/>
        <v>20</v>
      </c>
      <c r="K82">
        <f>3+20+17</f>
        <v>40</v>
      </c>
      <c r="L82" s="8" t="s">
        <v>43</v>
      </c>
    </row>
    <row r="83" spans="1:12" x14ac:dyDescent="0.2">
      <c r="A83">
        <v>2015</v>
      </c>
      <c r="B83" s="9" t="s">
        <v>54</v>
      </c>
      <c r="D83">
        <v>3</v>
      </c>
      <c r="E83">
        <v>1</v>
      </c>
      <c r="F83">
        <v>2</v>
      </c>
      <c r="G83">
        <v>0</v>
      </c>
      <c r="H83">
        <f>128+100+109</f>
        <v>337</v>
      </c>
      <c r="I83">
        <f>116+120+140</f>
        <v>376</v>
      </c>
      <c r="J83">
        <f t="shared" si="3"/>
        <v>-39</v>
      </c>
      <c r="K83">
        <f>17+4+2</f>
        <v>23</v>
      </c>
      <c r="L83" s="8" t="s">
        <v>42</v>
      </c>
    </row>
    <row r="84" spans="1:12" x14ac:dyDescent="0.2">
      <c r="A84">
        <v>2016</v>
      </c>
      <c r="B84" s="9" t="s">
        <v>54</v>
      </c>
      <c r="D84">
        <v>3</v>
      </c>
      <c r="E84">
        <v>3</v>
      </c>
      <c r="F84">
        <v>0</v>
      </c>
      <c r="G84">
        <v>0</v>
      </c>
      <c r="H84">
        <f>122+121+131</f>
        <v>374</v>
      </c>
      <c r="I84">
        <f>107+120+115</f>
        <v>342</v>
      </c>
      <c r="J84">
        <f t="shared" si="3"/>
        <v>32</v>
      </c>
      <c r="K84">
        <f>18+14+16</f>
        <v>48</v>
      </c>
      <c r="L84" s="8" t="s">
        <v>44</v>
      </c>
    </row>
    <row r="85" spans="1:12" x14ac:dyDescent="0.2">
      <c r="A85" t="s">
        <v>17</v>
      </c>
      <c r="B85" s="9" t="s">
        <v>55</v>
      </c>
      <c r="C85" s="1">
        <v>42939</v>
      </c>
      <c r="D85">
        <v>1</v>
      </c>
      <c r="E85">
        <v>1</v>
      </c>
      <c r="F85">
        <v>0</v>
      </c>
      <c r="G85">
        <v>0</v>
      </c>
      <c r="H85">
        <v>120</v>
      </c>
      <c r="I85">
        <v>119</v>
      </c>
      <c r="J85">
        <f t="shared" si="3"/>
        <v>1</v>
      </c>
      <c r="L85" s="8"/>
    </row>
    <row r="86" spans="1:12" x14ac:dyDescent="0.2">
      <c r="A86" t="s">
        <v>20</v>
      </c>
      <c r="B86" s="9" t="s">
        <v>21</v>
      </c>
      <c r="C86" s="1">
        <v>42953</v>
      </c>
      <c r="D86">
        <v>1</v>
      </c>
      <c r="E86">
        <v>0</v>
      </c>
      <c r="F86">
        <v>1</v>
      </c>
      <c r="G86">
        <v>0</v>
      </c>
      <c r="H86">
        <v>105</v>
      </c>
      <c r="I86">
        <v>122</v>
      </c>
      <c r="J86">
        <f t="shared" si="3"/>
        <v>-17</v>
      </c>
      <c r="L86" s="8"/>
    </row>
    <row r="87" spans="1:12" x14ac:dyDescent="0.2">
      <c r="A87">
        <v>2017</v>
      </c>
      <c r="B87" s="9" t="s">
        <v>56</v>
      </c>
      <c r="D87">
        <v>3</v>
      </c>
      <c r="E87">
        <v>2</v>
      </c>
      <c r="F87">
        <v>1</v>
      </c>
      <c r="G87">
        <v>0</v>
      </c>
      <c r="H87">
        <f>107+130+116</f>
        <v>353</v>
      </c>
      <c r="I87">
        <f>130+113+108</f>
        <v>351</v>
      </c>
      <c r="J87">
        <f t="shared" si="3"/>
        <v>2</v>
      </c>
      <c r="K87">
        <f>4+20+18</f>
        <v>42</v>
      </c>
      <c r="L87" s="8" t="s">
        <v>45</v>
      </c>
    </row>
    <row r="88" spans="1:12" x14ac:dyDescent="0.2">
      <c r="A88">
        <v>2018</v>
      </c>
      <c r="B88" s="9" t="s">
        <v>56</v>
      </c>
      <c r="D88">
        <v>3</v>
      </c>
      <c r="E88">
        <v>2</v>
      </c>
      <c r="F88">
        <v>1</v>
      </c>
      <c r="G88">
        <v>0</v>
      </c>
      <c r="H88">
        <f>140+133+94</f>
        <v>367</v>
      </c>
      <c r="I88">
        <f>104+113+128</f>
        <v>345</v>
      </c>
      <c r="J88">
        <f t="shared" si="3"/>
        <v>22</v>
      </c>
      <c r="K88">
        <f>18+18+2</f>
        <v>38</v>
      </c>
      <c r="L88" s="8" t="s">
        <v>45</v>
      </c>
    </row>
    <row r="89" spans="1:12" x14ac:dyDescent="0.2">
      <c r="A89">
        <v>2019</v>
      </c>
      <c r="B89" s="9" t="s">
        <v>28</v>
      </c>
      <c r="D89">
        <v>3</v>
      </c>
      <c r="E89">
        <v>2</v>
      </c>
      <c r="F89">
        <v>1</v>
      </c>
      <c r="G89">
        <v>0</v>
      </c>
      <c r="H89">
        <f>115+127+104</f>
        <v>346</v>
      </c>
      <c r="I89">
        <f>114+110+135</f>
        <v>359</v>
      </c>
      <c r="J89">
        <f t="shared" si="3"/>
        <v>-13</v>
      </c>
      <c r="K89">
        <f>16+16+6</f>
        <v>38</v>
      </c>
      <c r="L89" s="8" t="s">
        <v>45</v>
      </c>
    </row>
    <row r="90" spans="1:12" x14ac:dyDescent="0.2">
      <c r="A90">
        <v>2020</v>
      </c>
      <c r="B90" s="9" t="s">
        <v>59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8" t="s">
        <v>60</v>
      </c>
    </row>
    <row r="91" spans="1:12" x14ac:dyDescent="0.2">
      <c r="A91">
        <v>2021</v>
      </c>
      <c r="B91" s="9" t="s">
        <v>61</v>
      </c>
      <c r="C91" s="1" t="s">
        <v>62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8" t="s">
        <v>60</v>
      </c>
    </row>
    <row r="92" spans="1:12" ht="15.75" x14ac:dyDescent="0.25">
      <c r="B92" s="5" t="s">
        <v>46</v>
      </c>
      <c r="C92" s="6"/>
      <c r="D92" s="5">
        <f>SUM(D6:D91)</f>
        <v>230</v>
      </c>
      <c r="E92" s="5">
        <f>SUM(E6:E91)</f>
        <v>68</v>
      </c>
      <c r="F92" s="5">
        <f>SUM(F6:F91)</f>
        <v>160</v>
      </c>
      <c r="G92" s="5">
        <f>SUM(G6:G91)</f>
        <v>2</v>
      </c>
      <c r="H92" s="5">
        <f t="shared" ref="H92:J92" si="4">SUM(H6:H89)</f>
        <v>24150.25</v>
      </c>
      <c r="I92" s="5">
        <f t="shared" si="4"/>
        <v>28455</v>
      </c>
      <c r="J92" s="5">
        <f t="shared" si="4"/>
        <v>-4304.75</v>
      </c>
    </row>
    <row r="93" spans="1:12" x14ac:dyDescent="0.2">
      <c r="B93" s="3" t="s">
        <v>47</v>
      </c>
      <c r="C93" s="4"/>
      <c r="D93" s="3">
        <f>SUM(D14:D37)</f>
        <v>96</v>
      </c>
      <c r="E93" s="3">
        <f t="shared" ref="E93:J93" si="5">SUM(E14:E37)</f>
        <v>4</v>
      </c>
      <c r="F93" s="3">
        <f t="shared" si="5"/>
        <v>91</v>
      </c>
      <c r="G93" s="3">
        <f t="shared" si="5"/>
        <v>1</v>
      </c>
      <c r="H93" s="3">
        <f t="shared" si="5"/>
        <v>9342</v>
      </c>
      <c r="I93" s="3">
        <f t="shared" si="5"/>
        <v>13197</v>
      </c>
      <c r="J93" s="3">
        <f t="shared" si="5"/>
        <v>-3855</v>
      </c>
    </row>
    <row r="94" spans="1:12" x14ac:dyDescent="0.2">
      <c r="B94" s="3" t="s">
        <v>49</v>
      </c>
      <c r="C94" s="4"/>
      <c r="D94" s="3">
        <f>SUM(D38:D71)</f>
        <v>78</v>
      </c>
      <c r="E94" s="3">
        <f t="shared" ref="E94:J94" si="6">SUM(E38:E71)</f>
        <v>44</v>
      </c>
      <c r="F94" s="3">
        <f t="shared" si="6"/>
        <v>34</v>
      </c>
      <c r="G94" s="3">
        <f t="shared" si="6"/>
        <v>0</v>
      </c>
      <c r="H94" s="3">
        <f t="shared" si="6"/>
        <v>9060.25</v>
      </c>
      <c r="I94" s="3">
        <f t="shared" si="6"/>
        <v>8768</v>
      </c>
      <c r="J94" s="3">
        <f t="shared" si="6"/>
        <v>292.25</v>
      </c>
    </row>
    <row r="95" spans="1:12" x14ac:dyDescent="0.2">
      <c r="B95" s="3" t="s">
        <v>58</v>
      </c>
      <c r="D95">
        <f>SUM(D38:D89)</f>
        <v>126</v>
      </c>
      <c r="E95">
        <f t="shared" ref="E95:J95" si="7">SUM(E38:E89)</f>
        <v>64</v>
      </c>
      <c r="F95">
        <f t="shared" si="7"/>
        <v>61</v>
      </c>
      <c r="G95">
        <f t="shared" si="7"/>
        <v>1</v>
      </c>
      <c r="H95">
        <f t="shared" si="7"/>
        <v>14475.25</v>
      </c>
      <c r="I95">
        <f t="shared" si="7"/>
        <v>14599</v>
      </c>
      <c r="J95">
        <f t="shared" si="7"/>
        <v>-123.75</v>
      </c>
    </row>
  </sheetData>
  <mergeCells count="5">
    <mergeCell ref="L4:L5"/>
    <mergeCell ref="A1:L1"/>
    <mergeCell ref="A2:L2"/>
    <mergeCell ref="A3:L3"/>
    <mergeCell ref="H4:J4"/>
  </mergeCells>
  <pageMargins left="0.75" right="0.75" top="1" bottom="1" header="0.5" footer="0.5"/>
  <pageSetup paperSize="9" scale="8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Atkinson</dc:creator>
  <cp:lastModifiedBy>Alec Atkinson</cp:lastModifiedBy>
  <cp:lastPrinted>2001-02-16T22:38:59Z</cp:lastPrinted>
  <dcterms:created xsi:type="dcterms:W3CDTF">2001-02-16T16:43:04Z</dcterms:created>
  <dcterms:modified xsi:type="dcterms:W3CDTF">2021-07-08T19:12:07Z</dcterms:modified>
</cp:coreProperties>
</file>